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255" windowHeight="616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33" i="1"/>
  <c r="C24"/>
  <c r="C14"/>
  <c r="C9"/>
  <c r="F14" l="1"/>
  <c r="F32" l="1"/>
  <c r="F31"/>
  <c r="F30"/>
  <c r="F29"/>
  <c r="F28"/>
  <c r="F27"/>
  <c r="F26"/>
  <c r="F25"/>
  <c r="F23"/>
  <c r="F22"/>
  <c r="F21"/>
  <c r="F20"/>
  <c r="F19"/>
  <c r="F18"/>
  <c r="F17"/>
  <c r="F16"/>
  <c r="D14"/>
  <c r="D24"/>
  <c r="D33" s="1"/>
  <c r="E32" l="1"/>
  <c r="E19"/>
  <c r="E18"/>
  <c r="F24"/>
  <c r="D34"/>
  <c r="E31"/>
  <c r="E30"/>
  <c r="E23"/>
  <c r="E22"/>
  <c r="E21"/>
  <c r="E28"/>
  <c r="E20"/>
  <c r="E27"/>
  <c r="E26"/>
  <c r="E17"/>
  <c r="E25"/>
  <c r="E16"/>
  <c r="E24"/>
  <c r="F33"/>
  <c r="E33" l="1"/>
  <c r="C34"/>
</calcChain>
</file>

<file path=xl/sharedStrings.xml><?xml version="1.0" encoding="utf-8"?>
<sst xmlns="http://schemas.openxmlformats.org/spreadsheetml/2006/main" count="64" uniqueCount="58">
  <si>
    <t>№ п/п</t>
  </si>
  <si>
    <t>Наименование статьи</t>
  </si>
  <si>
    <t>План</t>
  </si>
  <si>
    <t>Сумма, тыс.руб.</t>
  </si>
  <si>
    <t>% от общей суммы</t>
  </si>
  <si>
    <t>1.</t>
  </si>
  <si>
    <t>2.</t>
  </si>
  <si>
    <t xml:space="preserve">Вступительные взносы  </t>
  </si>
  <si>
    <t>3.</t>
  </si>
  <si>
    <t>4.</t>
  </si>
  <si>
    <t xml:space="preserve">Ожидаемое поступление задолженности по членским взносам </t>
  </si>
  <si>
    <t>5.</t>
  </si>
  <si>
    <t xml:space="preserve">Прочие доходы </t>
  </si>
  <si>
    <t>ИТОГО ДОХОДОВ</t>
  </si>
  <si>
    <t xml:space="preserve">Фонд оплаты труда </t>
  </si>
  <si>
    <t xml:space="preserve">Отчисления во внебюджетные фонды </t>
  </si>
  <si>
    <t>Материальная помощь (в том числе отчисления во внебюджетные фонды)</t>
  </si>
  <si>
    <t xml:space="preserve">Расходы на проведение общих собраний, заседаний Совета, заседаний специализированных органов </t>
  </si>
  <si>
    <t xml:space="preserve">Ежегодный членский взнос в НОСТРОЙ </t>
  </si>
  <si>
    <t>6.</t>
  </si>
  <si>
    <t>Проведение обязательного аудита финансово-хозяйственной деятельности</t>
  </si>
  <si>
    <t>7.</t>
  </si>
  <si>
    <t>Информирование о деятельности СРО и его членов</t>
  </si>
  <si>
    <t>8.</t>
  </si>
  <si>
    <t>9.</t>
  </si>
  <si>
    <t>Добровольное медицинское страхование</t>
  </si>
  <si>
    <t>Аренда офиса, уборка помещения</t>
  </si>
  <si>
    <t>Материальные расходы (оргтехника и канцтовары, основные средства, ремонт основных средств, мебель, инвентарь, хозяйственные расходы, прочие расходы)</t>
  </si>
  <si>
    <t>Услуги связи (телефон, интернет, почта)</t>
  </si>
  <si>
    <t>Аттестация членов СРО</t>
  </si>
  <si>
    <t>Программное обеспечение (Контур-Экстерн и др.)</t>
  </si>
  <si>
    <t>Прочие расходы (налоги, сборы, услуги банка, юридические  услуги, арбитраж)</t>
  </si>
  <si>
    <t>ИТОГО РАСХОДОВ</t>
  </si>
  <si>
    <t xml:space="preserve">Профицит/Дефицит (+/-) </t>
  </si>
  <si>
    <r>
      <t>Резерв по сомнительным долгам,</t>
    </r>
    <r>
      <rPr>
        <b/>
        <i/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в том числе</t>
    </r>
    <r>
      <rPr>
        <b/>
        <sz val="11"/>
        <color indexed="8"/>
        <rFont val="Times New Roman"/>
        <family val="1"/>
        <charset val="204"/>
      </rPr>
      <t xml:space="preserve"> непредвиденные расходы </t>
    </r>
  </si>
  <si>
    <r>
      <t>Текущая деятельность,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в том числе:</t>
    </r>
  </si>
  <si>
    <t>3.1</t>
  </si>
  <si>
    <t>Членский взнос</t>
  </si>
  <si>
    <t>3.2</t>
  </si>
  <si>
    <t>Членский взнос в НОСТРОЙ</t>
  </si>
  <si>
    <t>Переходящий остаток (долг) на начало отчетного периода</t>
  </si>
  <si>
    <t>Информационно-консультационные услуги (1С, Консультант Плюс и др., нормативно-методические материалы, подписка на журналы)</t>
  </si>
  <si>
    <t>9.1.</t>
  </si>
  <si>
    <t>9.2.</t>
  </si>
  <si>
    <t>9.3.</t>
  </si>
  <si>
    <t>9.4.</t>
  </si>
  <si>
    <t>9.5.</t>
  </si>
  <si>
    <t>9.6.</t>
  </si>
  <si>
    <t>9.7.</t>
  </si>
  <si>
    <t>9.8.</t>
  </si>
  <si>
    <t xml:space="preserve">I. ДОХОДЫ </t>
  </si>
  <si>
    <t>II. РАСХОДЫ</t>
  </si>
  <si>
    <t>Факт</t>
  </si>
  <si>
    <t xml:space="preserve">Членские взносы, в том числе: </t>
  </si>
  <si>
    <t>Задолженность по членским взносам на конец отчетного периода</t>
  </si>
  <si>
    <t xml:space="preserve">Исполнение сметы доходов и расходов Ассоциации «СРО «СД» </t>
  </si>
  <si>
    <t>за 2021 год</t>
  </si>
  <si>
    <t>Откл. от плана, тыс.руб. (+/-)</t>
  </si>
</sst>
</file>

<file path=xl/styles.xml><?xml version="1.0" encoding="utf-8"?>
<styleSheet xmlns="http://schemas.openxmlformats.org/spreadsheetml/2006/main">
  <numFmts count="1">
    <numFmt numFmtId="164" formatCode="_-* #,##0\ &quot;р.&quot;_-;\-* #,##0\ &quot;р.&quot;_-;_-* &quot;-&quot;\ &quot;р.&quot;_-;_-@_-"/>
  </numFmts>
  <fonts count="22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5">
    <xf numFmtId="0" fontId="0" fillId="0" borderId="0" xfId="0"/>
    <xf numFmtId="0" fontId="7" fillId="2" borderId="1" xfId="0" applyFont="1" applyFill="1" applyBorder="1" applyAlignment="1">
      <alignment horizontal="right"/>
    </xf>
    <xf numFmtId="0" fontId="7" fillId="3" borderId="1" xfId="0" applyFont="1" applyFill="1" applyBorder="1"/>
    <xf numFmtId="0" fontId="8" fillId="4" borderId="1" xfId="0" applyFont="1" applyFill="1" applyBorder="1" applyAlignment="1"/>
    <xf numFmtId="0" fontId="10" fillId="4" borderId="1" xfId="0" applyFont="1" applyFill="1" applyBorder="1"/>
    <xf numFmtId="0" fontId="6" fillId="4" borderId="1" xfId="0" applyFont="1" applyFill="1" applyBorder="1" applyAlignment="1"/>
    <xf numFmtId="0" fontId="11" fillId="4" borderId="1" xfId="0" applyFont="1" applyFill="1" applyBorder="1" applyAlignment="1"/>
    <xf numFmtId="0" fontId="0" fillId="0" borderId="0" xfId="0"/>
    <xf numFmtId="0" fontId="13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right" vertical="center"/>
    </xf>
    <xf numFmtId="0" fontId="13" fillId="0" borderId="1" xfId="0" applyFont="1" applyBorder="1" applyAlignment="1"/>
    <xf numFmtId="0" fontId="15" fillId="4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4" fillId="0" borderId="1" xfId="0" applyFont="1" applyBorder="1" applyAlignment="1"/>
    <xf numFmtId="0" fontId="14" fillId="0" borderId="1" xfId="0" applyFont="1" applyBorder="1" applyAlignment="1">
      <alignment horizontal="right"/>
    </xf>
    <xf numFmtId="0" fontId="11" fillId="0" borderId="1" xfId="0" applyFont="1" applyBorder="1" applyAlignment="1"/>
    <xf numFmtId="164" fontId="13" fillId="0" borderId="1" xfId="1" applyFont="1" applyBorder="1" applyAlignment="1">
      <alignment wrapText="1"/>
    </xf>
    <xf numFmtId="0" fontId="18" fillId="3" borderId="3" xfId="0" applyFont="1" applyFill="1" applyBorder="1"/>
    <xf numFmtId="0" fontId="15" fillId="3" borderId="3" xfId="0" applyFont="1" applyFill="1" applyBorder="1" applyAlignment="1"/>
    <xf numFmtId="0" fontId="9" fillId="3" borderId="3" xfId="0" applyFont="1" applyFill="1" applyBorder="1" applyAlignment="1"/>
    <xf numFmtId="49" fontId="14" fillId="0" borderId="1" xfId="0" applyNumberFormat="1" applyFont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3" borderId="0" xfId="0" applyFont="1" applyFill="1" applyAlignment="1">
      <alignment wrapText="1"/>
    </xf>
    <xf numFmtId="0" fontId="17" fillId="3" borderId="0" xfId="0" applyFont="1" applyFill="1"/>
    <xf numFmtId="0" fontId="17" fillId="0" borderId="1" xfId="0" applyFont="1" applyBorder="1"/>
    <xf numFmtId="0" fontId="0" fillId="3" borderId="1" xfId="0" applyFont="1" applyFill="1" applyBorder="1" applyAlignment="1">
      <alignment wrapText="1"/>
    </xf>
    <xf numFmtId="0" fontId="17" fillId="3" borderId="1" xfId="0" applyFont="1" applyFill="1" applyBorder="1"/>
    <xf numFmtId="2" fontId="17" fillId="0" borderId="1" xfId="0" applyNumberFormat="1" applyFont="1" applyBorder="1"/>
    <xf numFmtId="2" fontId="16" fillId="0" borderId="1" xfId="0" applyNumberFormat="1" applyFont="1" applyBorder="1"/>
    <xf numFmtId="2" fontId="21" fillId="0" borderId="1" xfId="0" applyNumberFormat="1" applyFont="1" applyBorder="1"/>
    <xf numFmtId="3" fontId="11" fillId="5" borderId="1" xfId="0" applyNumberFormat="1" applyFont="1" applyFill="1" applyBorder="1" applyAlignment="1"/>
    <xf numFmtId="3" fontId="6" fillId="0" borderId="1" xfId="0" applyNumberFormat="1" applyFont="1" applyBorder="1" applyAlignment="1">
      <alignment wrapText="1"/>
    </xf>
    <xf numFmtId="3" fontId="17" fillId="0" borderId="1" xfId="0" applyNumberFormat="1" applyFont="1" applyBorder="1"/>
    <xf numFmtId="3" fontId="6" fillId="0" borderId="1" xfId="0" applyNumberFormat="1" applyFont="1" applyBorder="1" applyAlignment="1"/>
    <xf numFmtId="3" fontId="10" fillId="5" borderId="1" xfId="0" applyNumberFormat="1" applyFont="1" applyFill="1" applyBorder="1" applyAlignment="1"/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/>
    <xf numFmtId="3" fontId="12" fillId="5" borderId="1" xfId="0" applyNumberFormat="1" applyFont="1" applyFill="1" applyBorder="1" applyAlignment="1"/>
    <xf numFmtId="3" fontId="21" fillId="0" borderId="1" xfId="0" applyNumberFormat="1" applyFont="1" applyBorder="1" applyAlignment="1">
      <alignment wrapText="1"/>
    </xf>
    <xf numFmtId="3" fontId="21" fillId="0" borderId="1" xfId="0" applyNumberFormat="1" applyFont="1" applyBorder="1" applyAlignment="1"/>
    <xf numFmtId="3" fontId="6" fillId="5" borderId="1" xfId="0" applyNumberFormat="1" applyFont="1" applyFill="1" applyBorder="1" applyAlignment="1"/>
    <xf numFmtId="3" fontId="16" fillId="0" borderId="1" xfId="0" applyNumberFormat="1" applyFont="1" applyBorder="1"/>
    <xf numFmtId="3" fontId="21" fillId="0" borderId="1" xfId="0" applyNumberFormat="1" applyFont="1" applyBorder="1"/>
    <xf numFmtId="3" fontId="6" fillId="3" borderId="1" xfId="0" applyNumberFormat="1" applyFont="1" applyFill="1" applyBorder="1" applyAlignment="1">
      <alignment wrapText="1"/>
    </xf>
    <xf numFmtId="0" fontId="19" fillId="0" borderId="0" xfId="0" applyFont="1" applyAlignment="1"/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9" defaultPivotStyle="PivotStyleLight16"/>
  <colors>
    <mruColors>
      <color rgb="FFA5A5A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J29" sqref="J29"/>
    </sheetView>
  </sheetViews>
  <sheetFormatPr defaultRowHeight="15"/>
  <cols>
    <col min="1" max="1" width="5.28515625" customWidth="1"/>
    <col min="2" max="2" width="53.42578125" customWidth="1"/>
    <col min="3" max="3" width="10.85546875" customWidth="1"/>
    <col min="4" max="4" width="10.5703125" style="30" customWidth="1"/>
    <col min="5" max="5" width="10.85546875" style="30" customWidth="1"/>
    <col min="6" max="6" width="9.42578125" style="30" customWidth="1"/>
  </cols>
  <sheetData>
    <row r="1" spans="1:6">
      <c r="D1" s="29"/>
    </row>
    <row r="2" spans="1:6" ht="17.25">
      <c r="A2" s="55" t="s">
        <v>55</v>
      </c>
      <c r="B2" s="55"/>
      <c r="C2" s="55"/>
      <c r="D2" s="29"/>
    </row>
    <row r="3" spans="1:6" ht="17.25" customHeight="1" thickBot="1">
      <c r="A3" s="62" t="s">
        <v>56</v>
      </c>
      <c r="B3" s="62"/>
      <c r="C3" s="62"/>
      <c r="D3" s="29"/>
    </row>
    <row r="4" spans="1:6" ht="18" customHeight="1" thickBot="1">
      <c r="A4" s="58" t="s">
        <v>0</v>
      </c>
      <c r="B4" s="60" t="s">
        <v>1</v>
      </c>
      <c r="C4" s="28" t="s">
        <v>2</v>
      </c>
      <c r="D4" s="63" t="s">
        <v>52</v>
      </c>
      <c r="E4" s="64"/>
      <c r="F4" s="56" t="s">
        <v>57</v>
      </c>
    </row>
    <row r="5" spans="1:6" ht="42" customHeight="1" thickBot="1">
      <c r="A5" s="59"/>
      <c r="B5" s="61"/>
      <c r="C5" s="8" t="s">
        <v>3</v>
      </c>
      <c r="D5" s="31" t="s">
        <v>3</v>
      </c>
      <c r="E5" s="32" t="s">
        <v>4</v>
      </c>
      <c r="F5" s="57"/>
    </row>
    <row r="6" spans="1:6" ht="17.25" customHeight="1">
      <c r="A6" s="24"/>
      <c r="B6" s="25" t="s">
        <v>50</v>
      </c>
      <c r="C6" s="26"/>
      <c r="D6" s="33"/>
      <c r="E6" s="34"/>
      <c r="F6" s="34"/>
    </row>
    <row r="7" spans="1:6" ht="28.5" customHeight="1">
      <c r="A7" s="9" t="s">
        <v>5</v>
      </c>
      <c r="B7" s="10" t="s">
        <v>40</v>
      </c>
      <c r="C7" s="41">
        <v>-2716</v>
      </c>
      <c r="D7" s="41">
        <v>-2716</v>
      </c>
      <c r="E7" s="43"/>
      <c r="F7" s="44">
        <v>0</v>
      </c>
    </row>
    <row r="8" spans="1:6" ht="17.25" customHeight="1">
      <c r="A8" s="11" t="s">
        <v>6</v>
      </c>
      <c r="B8" s="12" t="s">
        <v>7</v>
      </c>
      <c r="C8" s="41">
        <v>300</v>
      </c>
      <c r="D8" s="42">
        <v>295</v>
      </c>
      <c r="E8" s="43"/>
      <c r="F8" s="44">
        <v>-5</v>
      </c>
    </row>
    <row r="9" spans="1:6" ht="17.25" customHeight="1">
      <c r="A9" s="11" t="s">
        <v>8</v>
      </c>
      <c r="B9" s="12" t="s">
        <v>53</v>
      </c>
      <c r="C9" s="41">
        <f>C10+C11</f>
        <v>19515</v>
      </c>
      <c r="D9" s="41">
        <v>15978</v>
      </c>
      <c r="E9" s="43"/>
      <c r="F9" s="44">
        <v>-3537</v>
      </c>
    </row>
    <row r="10" spans="1:6" s="7" customFormat="1" ht="17.25" customHeight="1">
      <c r="A10" s="27" t="s">
        <v>36</v>
      </c>
      <c r="B10" s="20" t="s">
        <v>37</v>
      </c>
      <c r="C10" s="45">
        <v>18600</v>
      </c>
      <c r="D10" s="46">
        <v>15248</v>
      </c>
      <c r="E10" s="43"/>
      <c r="F10" s="47">
        <v>-3352</v>
      </c>
    </row>
    <row r="11" spans="1:6" s="7" customFormat="1" ht="17.25" customHeight="1">
      <c r="A11" s="27" t="s">
        <v>38</v>
      </c>
      <c r="B11" s="20" t="s">
        <v>39</v>
      </c>
      <c r="C11" s="45">
        <v>915</v>
      </c>
      <c r="D11" s="46">
        <v>730</v>
      </c>
      <c r="E11" s="43"/>
      <c r="F11" s="47">
        <v>-185</v>
      </c>
    </row>
    <row r="12" spans="1:6" ht="30" customHeight="1">
      <c r="A12" s="11" t="s">
        <v>9</v>
      </c>
      <c r="B12" s="23" t="s">
        <v>10</v>
      </c>
      <c r="C12" s="41">
        <v>3391</v>
      </c>
      <c r="D12" s="42">
        <v>2202</v>
      </c>
      <c r="E12" s="43"/>
      <c r="F12" s="44">
        <v>-1189</v>
      </c>
    </row>
    <row r="13" spans="1:6" ht="16.5" customHeight="1">
      <c r="A13" s="9" t="s">
        <v>11</v>
      </c>
      <c r="B13" s="10" t="s">
        <v>12</v>
      </c>
      <c r="C13" s="41">
        <v>100</v>
      </c>
      <c r="D13" s="42">
        <v>0</v>
      </c>
      <c r="E13" s="43"/>
      <c r="F13" s="44">
        <v>-100</v>
      </c>
    </row>
    <row r="14" spans="1:6" ht="17.25" customHeight="1">
      <c r="A14" s="1"/>
      <c r="B14" s="10" t="s">
        <v>13</v>
      </c>
      <c r="C14" s="48">
        <f>SUM(C7:C13)-C10-C11</f>
        <v>20590</v>
      </c>
      <c r="D14" s="49">
        <f>D8+D9+D12+D7</f>
        <v>15759</v>
      </c>
      <c r="E14" s="43"/>
      <c r="F14" s="50">
        <f>SUM(F7:F9)+SUM(F12:F13)</f>
        <v>-4831</v>
      </c>
    </row>
    <row r="15" spans="1:6" ht="17.25" customHeight="1">
      <c r="A15" s="2"/>
      <c r="B15" s="13" t="s">
        <v>51</v>
      </c>
      <c r="C15" s="3"/>
      <c r="D15" s="36"/>
      <c r="E15" s="37"/>
      <c r="F15" s="37"/>
    </row>
    <row r="16" spans="1:6" ht="16.5" customHeight="1">
      <c r="A16" s="9" t="s">
        <v>5</v>
      </c>
      <c r="B16" s="10" t="s">
        <v>14</v>
      </c>
      <c r="C16" s="41">
        <v>9100</v>
      </c>
      <c r="D16" s="42">
        <v>8711</v>
      </c>
      <c r="E16" s="39">
        <f>D16*100/D33</f>
        <v>46.273572377158033</v>
      </c>
      <c r="F16" s="52">
        <f>C16-D16</f>
        <v>389</v>
      </c>
    </row>
    <row r="17" spans="1:7" ht="16.5" customHeight="1">
      <c r="A17" s="11" t="s">
        <v>6</v>
      </c>
      <c r="B17" s="14" t="s">
        <v>15</v>
      </c>
      <c r="C17" s="41">
        <v>2749</v>
      </c>
      <c r="D17" s="42">
        <v>2637</v>
      </c>
      <c r="E17" s="39">
        <f>D17*100/D33</f>
        <v>14.00796812749004</v>
      </c>
      <c r="F17" s="52">
        <f t="shared" ref="F17:F33" si="0">C17-D17</f>
        <v>112</v>
      </c>
    </row>
    <row r="18" spans="1:7" ht="27.75" customHeight="1">
      <c r="A18" s="11" t="s">
        <v>8</v>
      </c>
      <c r="B18" s="14" t="s">
        <v>16</v>
      </c>
      <c r="C18" s="41">
        <v>100</v>
      </c>
      <c r="D18" s="46">
        <v>107</v>
      </c>
      <c r="E18" s="39">
        <f>D18*100/D33</f>
        <v>0.56839309428950868</v>
      </c>
      <c r="F18" s="52">
        <f t="shared" si="0"/>
        <v>-7</v>
      </c>
    </row>
    <row r="19" spans="1:7" ht="28.5" customHeight="1">
      <c r="A19" s="11" t="s">
        <v>9</v>
      </c>
      <c r="B19" s="10" t="s">
        <v>17</v>
      </c>
      <c r="C19" s="41">
        <v>80</v>
      </c>
      <c r="D19" s="42">
        <v>7</v>
      </c>
      <c r="E19" s="39">
        <f>D19*100/D33</f>
        <v>3.7184594953519258E-2</v>
      </c>
      <c r="F19" s="52">
        <f t="shared" si="0"/>
        <v>73</v>
      </c>
    </row>
    <row r="20" spans="1:7" ht="16.5" customHeight="1">
      <c r="A20" s="11" t="s">
        <v>11</v>
      </c>
      <c r="B20" s="12" t="s">
        <v>18</v>
      </c>
      <c r="C20" s="41">
        <v>915</v>
      </c>
      <c r="D20" s="42">
        <v>839</v>
      </c>
      <c r="E20" s="39">
        <f>D20*100/D33</f>
        <v>4.4568393094289505</v>
      </c>
      <c r="F20" s="52">
        <f t="shared" si="0"/>
        <v>76</v>
      </c>
    </row>
    <row r="21" spans="1:7" ht="28.5" customHeight="1">
      <c r="A21" s="11" t="s">
        <v>19</v>
      </c>
      <c r="B21" s="15" t="s">
        <v>20</v>
      </c>
      <c r="C21" s="41">
        <v>96</v>
      </c>
      <c r="D21" s="42">
        <v>96</v>
      </c>
      <c r="E21" s="39">
        <f>D21*100/D33</f>
        <v>0.50996015936254979</v>
      </c>
      <c r="F21" s="52">
        <f t="shared" si="0"/>
        <v>0</v>
      </c>
    </row>
    <row r="22" spans="1:7" ht="16.5" customHeight="1">
      <c r="A22" s="11" t="s">
        <v>21</v>
      </c>
      <c r="B22" s="10" t="s">
        <v>22</v>
      </c>
      <c r="C22" s="41">
        <v>200</v>
      </c>
      <c r="D22" s="42">
        <v>0</v>
      </c>
      <c r="E22" s="39">
        <f>D22*100/D33</f>
        <v>0</v>
      </c>
      <c r="F22" s="52">
        <f t="shared" si="0"/>
        <v>200</v>
      </c>
      <c r="G22" s="7"/>
    </row>
    <row r="23" spans="1:7" ht="28.5" customHeight="1">
      <c r="A23" s="9" t="s">
        <v>23</v>
      </c>
      <c r="B23" s="10" t="s">
        <v>34</v>
      </c>
      <c r="C23" s="41">
        <v>2750</v>
      </c>
      <c r="D23" s="42">
        <v>2202</v>
      </c>
      <c r="E23" s="39">
        <f>D23*100/D33</f>
        <v>11.697211155378486</v>
      </c>
      <c r="F23" s="52">
        <f t="shared" si="0"/>
        <v>548</v>
      </c>
      <c r="G23" s="7"/>
    </row>
    <row r="24" spans="1:7" ht="16.5" customHeight="1">
      <c r="A24" s="16" t="s">
        <v>24</v>
      </c>
      <c r="B24" s="17" t="s">
        <v>35</v>
      </c>
      <c r="C24" s="51">
        <f>SUM(C25:C32)</f>
        <v>4600</v>
      </c>
      <c r="D24" s="42">
        <f>SUM(D25:D32)</f>
        <v>4226</v>
      </c>
      <c r="E24" s="39">
        <f>D24*100/D33</f>
        <v>22.448871181938912</v>
      </c>
      <c r="F24" s="52">
        <f t="shared" si="0"/>
        <v>374</v>
      </c>
    </row>
    <row r="25" spans="1:7" ht="16.5" customHeight="1">
      <c r="A25" s="11" t="s">
        <v>42</v>
      </c>
      <c r="B25" s="18" t="s">
        <v>25</v>
      </c>
      <c r="C25" s="45">
        <v>400</v>
      </c>
      <c r="D25" s="46">
        <v>396</v>
      </c>
      <c r="E25" s="38">
        <f>D25*100/D33</f>
        <v>2.1035856573705178</v>
      </c>
      <c r="F25" s="43">
        <f t="shared" si="0"/>
        <v>4</v>
      </c>
    </row>
    <row r="26" spans="1:7" ht="16.5" customHeight="1">
      <c r="A26" s="11" t="s">
        <v>43</v>
      </c>
      <c r="B26" s="19" t="s">
        <v>26</v>
      </c>
      <c r="C26" s="45">
        <v>1200</v>
      </c>
      <c r="D26" s="47">
        <v>1194</v>
      </c>
      <c r="E26" s="38">
        <f>D26*100/D33</f>
        <v>6.3426294820717128</v>
      </c>
      <c r="F26" s="43">
        <f t="shared" si="0"/>
        <v>6</v>
      </c>
    </row>
    <row r="27" spans="1:7" ht="44.25" customHeight="1">
      <c r="A27" s="9" t="s">
        <v>44</v>
      </c>
      <c r="B27" s="18" t="s">
        <v>27</v>
      </c>
      <c r="C27" s="45">
        <v>200</v>
      </c>
      <c r="D27" s="46">
        <v>114</v>
      </c>
      <c r="E27" s="38">
        <f>D27*100/D33</f>
        <v>0.60557768924302791</v>
      </c>
      <c r="F27" s="43">
        <f t="shared" si="0"/>
        <v>86</v>
      </c>
      <c r="G27" s="7"/>
    </row>
    <row r="28" spans="1:7" ht="15" customHeight="1">
      <c r="A28" s="11" t="s">
        <v>45</v>
      </c>
      <c r="B28" s="20" t="s">
        <v>28</v>
      </c>
      <c r="C28" s="45">
        <v>200</v>
      </c>
      <c r="D28" s="46">
        <v>170</v>
      </c>
      <c r="E28" s="38">
        <f>D28*100/D33</f>
        <v>0.90305444887118191</v>
      </c>
      <c r="F28" s="43">
        <f t="shared" si="0"/>
        <v>30</v>
      </c>
    </row>
    <row r="29" spans="1:7" ht="15.75" customHeight="1">
      <c r="A29" s="11" t="s">
        <v>46</v>
      </c>
      <c r="B29" s="18" t="s">
        <v>29</v>
      </c>
      <c r="C29" s="45">
        <v>20</v>
      </c>
      <c r="D29" s="46">
        <v>0</v>
      </c>
      <c r="E29" s="38">
        <v>0</v>
      </c>
      <c r="F29" s="43">
        <f t="shared" si="0"/>
        <v>20</v>
      </c>
    </row>
    <row r="30" spans="1:7" ht="43.5" customHeight="1">
      <c r="A30" s="11" t="s">
        <v>47</v>
      </c>
      <c r="B30" s="18" t="s">
        <v>41</v>
      </c>
      <c r="C30" s="45">
        <v>2400</v>
      </c>
      <c r="D30" s="46">
        <v>2204</v>
      </c>
      <c r="E30" s="38">
        <f>D30*100/D33</f>
        <v>11.707835325365206</v>
      </c>
      <c r="F30" s="43">
        <f t="shared" si="0"/>
        <v>196</v>
      </c>
      <c r="G30" s="7"/>
    </row>
    <row r="31" spans="1:7" ht="16.5" customHeight="1">
      <c r="A31" s="11" t="s">
        <v>48</v>
      </c>
      <c r="B31" s="18" t="s">
        <v>30</v>
      </c>
      <c r="C31" s="45">
        <v>80</v>
      </c>
      <c r="D31" s="46">
        <v>71</v>
      </c>
      <c r="E31" s="38">
        <f>D31*100/D33</f>
        <v>0.37715803452855245</v>
      </c>
      <c r="F31" s="43">
        <f t="shared" si="0"/>
        <v>9</v>
      </c>
    </row>
    <row r="32" spans="1:7" ht="28.5" customHeight="1">
      <c r="A32" s="11" t="s">
        <v>49</v>
      </c>
      <c r="B32" s="18" t="s">
        <v>31</v>
      </c>
      <c r="C32" s="45">
        <v>100</v>
      </c>
      <c r="D32" s="46">
        <v>77</v>
      </c>
      <c r="E32" s="38">
        <f>D32*100/D33</f>
        <v>0.40903054448871184</v>
      </c>
      <c r="F32" s="43">
        <f t="shared" si="0"/>
        <v>23</v>
      </c>
      <c r="G32" s="30"/>
    </row>
    <row r="33" spans="1:6" ht="16.5" customHeight="1">
      <c r="A33" s="21"/>
      <c r="B33" s="10" t="s">
        <v>32</v>
      </c>
      <c r="C33" s="48">
        <f>SUM(C16:C24)</f>
        <v>20590</v>
      </c>
      <c r="D33" s="49">
        <f>SUM(D16:D24)</f>
        <v>18825</v>
      </c>
      <c r="E33" s="40">
        <f>SUM(E16:E24)</f>
        <v>100</v>
      </c>
      <c r="F33" s="53">
        <f t="shared" si="0"/>
        <v>1765</v>
      </c>
    </row>
    <row r="34" spans="1:6" ht="15.75" customHeight="1">
      <c r="A34" s="4"/>
      <c r="B34" s="5" t="s">
        <v>33</v>
      </c>
      <c r="C34" s="6">
        <f>C14-C33</f>
        <v>0</v>
      </c>
      <c r="D34" s="54">
        <f>D14-D33</f>
        <v>-3066</v>
      </c>
      <c r="E34" s="37"/>
      <c r="F34" s="37"/>
    </row>
    <row r="35" spans="1:6" ht="30.75" customHeight="1">
      <c r="A35" s="22"/>
      <c r="B35" s="10" t="s">
        <v>54</v>
      </c>
      <c r="C35" s="22"/>
      <c r="D35" s="42">
        <v>3210</v>
      </c>
      <c r="E35" s="35"/>
      <c r="F35" s="35"/>
    </row>
  </sheetData>
  <mergeCells count="5">
    <mergeCell ref="F4:F5"/>
    <mergeCell ref="A4:A5"/>
    <mergeCell ref="B4:B5"/>
    <mergeCell ref="A3:C3"/>
    <mergeCell ref="D4:E4"/>
  </mergeCells>
  <pageMargins left="0.17" right="0.16" top="0.75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Лаврова</dc:creator>
  <cp:lastModifiedBy>Admin</cp:lastModifiedBy>
  <cp:lastPrinted>2022-04-02T22:08:30Z</cp:lastPrinted>
  <dcterms:created xsi:type="dcterms:W3CDTF">2018-03-14T11:47:47Z</dcterms:created>
  <dcterms:modified xsi:type="dcterms:W3CDTF">2022-04-02T23:04:10Z</dcterms:modified>
</cp:coreProperties>
</file>